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180" windowHeight="85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42" i="1"/>
  <c r="H35"/>
  <c r="J40"/>
  <c r="H41"/>
  <c r="J41" s="1"/>
  <c r="H19"/>
  <c r="H20"/>
  <c r="H21"/>
  <c r="H18"/>
  <c r="H23"/>
  <c r="H15"/>
  <c r="H16"/>
  <c r="H17" s="1"/>
  <c r="H25" s="1"/>
  <c r="H14"/>
  <c r="H11"/>
  <c r="H40"/>
  <c r="H39"/>
  <c r="J39" s="1"/>
  <c r="H32"/>
  <c r="H33"/>
  <c r="H34"/>
  <c r="H36"/>
  <c r="H37"/>
  <c r="H38"/>
  <c r="H9"/>
  <c r="H10"/>
  <c r="H12"/>
  <c r="H49"/>
  <c r="H50" s="1"/>
  <c r="H26" l="1"/>
  <c r="H43"/>
  <c r="H44" s="1"/>
  <c r="H27"/>
  <c r="J49"/>
  <c r="H51" s="1"/>
  <c r="H13"/>
</calcChain>
</file>

<file path=xl/sharedStrings.xml><?xml version="1.0" encoding="utf-8"?>
<sst xmlns="http://schemas.openxmlformats.org/spreadsheetml/2006/main" count="118" uniqueCount="64">
  <si>
    <t>Cost</t>
  </si>
  <si>
    <t>Unit</t>
  </si>
  <si>
    <t>Sub Total</t>
  </si>
  <si>
    <t>DOCS II Analysis Training</t>
  </si>
  <si>
    <t>SQL Server License, Microsoft Corporation</t>
  </si>
  <si>
    <t>~</t>
  </si>
  <si>
    <t>Certified Opacity Determination</t>
  </si>
  <si>
    <t>Software Installation and Configuration</t>
  </si>
  <si>
    <t>Software testing and validation</t>
  </si>
  <si>
    <t>Once</t>
  </si>
  <si>
    <t>Annual</t>
  </si>
  <si>
    <t>Description</t>
  </si>
  <si>
    <t>IIS Web Server, Microsoft Corporation</t>
  </si>
  <si>
    <t>DOCS II Storage and Retrieval/100 records</t>
  </si>
  <si>
    <t>Hardware</t>
  </si>
  <si>
    <t>1-50</t>
  </si>
  <si>
    <t>51-100</t>
  </si>
  <si>
    <t>101- 500</t>
  </si>
  <si>
    <t>501-1000</t>
  </si>
  <si>
    <t>DOCS II Kits, Toshiba Laptop, Canon G12, Bushnell Rangefinder, Bushnell GPA</t>
  </si>
  <si>
    <t>Cost at 1000 obs/yr</t>
  </si>
  <si>
    <t>Digital Opacity Compliance System Second Generation (DOCS II)</t>
  </si>
  <si>
    <t>On Demand</t>
  </si>
  <si>
    <t>3.5/obs</t>
  </si>
  <si>
    <t>DOCS II SaaS SOA Web Exchange Service</t>
  </si>
  <si>
    <t>each</t>
  </si>
  <si>
    <t>Litigation Support Reports</t>
  </si>
  <si>
    <t>Rush Service from 48 hrs base:</t>
  </si>
  <si>
    <t>Each</t>
  </si>
  <si>
    <t>1/Hour</t>
  </si>
  <si>
    <t>4/Hours</t>
  </si>
  <si>
    <t>1/Day</t>
  </si>
  <si>
    <t>Return VEE to Agency Case file System in XML/PDF via VPN</t>
  </si>
  <si>
    <t>Credentialing and Security</t>
  </si>
  <si>
    <t>Rack Web Server</t>
  </si>
  <si>
    <t>DOCS II Kits Investment</t>
  </si>
  <si>
    <t>Annualized Investment / 3 Years</t>
  </si>
  <si>
    <t>3.5/Obs</t>
  </si>
  <si>
    <t>Note</t>
  </si>
  <si>
    <t>Extend
Warranty</t>
  </si>
  <si>
    <t>DOCS II VEE Data Collection Training</t>
  </si>
  <si>
    <t>DOCS II Application Support Training</t>
  </si>
  <si>
    <t>DOCS II SaaS Investment</t>
  </si>
  <si>
    <t>Travel and Local Support est/week onsite</t>
  </si>
  <si>
    <t>DOCS II Software as a Service Cloud hosted Opacity Determination Service, distributed data collection</t>
  </si>
  <si>
    <t xml:space="preserve">DOCS II Kits (Stand Alone Units) Only for no network remote locations, support being phased out </t>
  </si>
  <si>
    <t>DOCS II GSA Price List</t>
  </si>
  <si>
    <t>Number
Required</t>
  </si>
  <si>
    <t>DOCS II SaaS Account, 10 User Subscription</t>
  </si>
  <si>
    <t>NA</t>
  </si>
  <si>
    <t>Mnt/yr</t>
  </si>
  <si>
    <t>Mnt Hrs/yr</t>
  </si>
  <si>
    <t>Alternate configuration two supported for remote locations only through 2015</t>
  </si>
  <si>
    <t>Alternate configuration one supported through 2015 configured at 1000/yr capacity</t>
  </si>
  <si>
    <t>Analyst/Generator/Camera/DOCS II Certification report</t>
  </si>
  <si>
    <t>DOCS II SaaS @1000/yr Reoccurring</t>
  </si>
  <si>
    <t>DOCS II SaaS @ 50/yr Min. Reoccurring</t>
  </si>
  <si>
    <t xml:space="preserve">DOCS II Software on a local host, local Analysis, distributed data collection, continuous update drives hours </t>
  </si>
  <si>
    <t>DOCS II Software License 10 simultaneous  users on Win7 or Linux</t>
  </si>
  <si>
    <t>Local Host/Local Analyst Investment</t>
  </si>
  <si>
    <t>Local Host/Local Analyst Reoccurring</t>
  </si>
  <si>
    <t>Recommended Capability Supported Indefinitely @ 1000/yr capacity</t>
  </si>
  <si>
    <r>
      <rPr>
        <sz val="8"/>
        <color theme="1"/>
        <rFont val="Calibri"/>
        <family val="2"/>
        <scheme val="minor"/>
      </rPr>
      <t>Confidential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Virtual Technology LLC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all rights reserved</t>
    </r>
  </si>
  <si>
    <t>www.Virtuallc.com         888 872 3836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</si>
</sst>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0" fontId="1" fillId="0" borderId="0" xfId="0" applyFont="1"/>
    <xf numFmtId="49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Border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3"/>
  <sheetViews>
    <sheetView tabSelected="1" workbookViewId="0">
      <selection activeCell="N12" sqref="N12"/>
    </sheetView>
  </sheetViews>
  <sheetFormatPr defaultRowHeight="15"/>
  <cols>
    <col min="6" max="6" width="10.140625" bestFit="1" customWidth="1"/>
    <col min="8" max="8" width="11.140625" bestFit="1" customWidth="1"/>
    <col min="9" max="9" width="11.7109375" customWidth="1"/>
    <col min="10" max="10" width="10" customWidth="1"/>
    <col min="11" max="11" width="0.42578125" customWidth="1"/>
  </cols>
  <sheetData>
    <row r="1" spans="1:11">
      <c r="A1" s="10" t="s">
        <v>46</v>
      </c>
      <c r="B1" s="10"/>
      <c r="C1" s="10"/>
      <c r="D1" s="10"/>
      <c r="E1" s="10"/>
      <c r="F1" s="10"/>
      <c r="G1" s="10"/>
      <c r="H1" s="10"/>
      <c r="I1" s="10"/>
      <c r="J1" s="10"/>
    </row>
    <row r="2" spans="1:11">
      <c r="A2" s="10" t="s">
        <v>21</v>
      </c>
      <c r="B2" s="10"/>
      <c r="C2" s="10"/>
      <c r="D2" s="10"/>
      <c r="E2" s="10"/>
      <c r="F2" s="10"/>
      <c r="G2" s="10"/>
      <c r="H2" s="10"/>
      <c r="I2" s="10"/>
      <c r="J2" s="10"/>
      <c r="K2" s="5"/>
    </row>
    <row r="3" spans="1:11">
      <c r="A3" s="7" t="s">
        <v>62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>
      <c r="A4" s="10" t="s">
        <v>63</v>
      </c>
      <c r="B4" s="10"/>
      <c r="C4" s="10"/>
      <c r="D4" s="10"/>
      <c r="E4" s="10"/>
      <c r="F4" s="10"/>
      <c r="G4" s="10"/>
      <c r="H4" s="10"/>
      <c r="I4" s="10"/>
      <c r="J4" s="10"/>
      <c r="K4" s="6"/>
    </row>
    <row r="5" spans="1:11">
      <c r="A5" s="12"/>
      <c r="B5" s="12"/>
      <c r="C5" s="12"/>
      <c r="D5" s="12"/>
      <c r="E5" s="12"/>
      <c r="F5" s="12"/>
      <c r="G5" s="12"/>
      <c r="H5" s="12"/>
      <c r="I5" s="12"/>
      <c r="J5" s="12"/>
      <c r="K5" s="6"/>
    </row>
    <row r="6" spans="1:11">
      <c r="A6" s="10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6"/>
    </row>
    <row r="7" spans="1:11">
      <c r="A7" s="3" t="s">
        <v>44</v>
      </c>
      <c r="F7" s="1"/>
      <c r="H7" s="1"/>
    </row>
    <row r="8" spans="1:11" ht="23.25">
      <c r="A8" t="s">
        <v>11</v>
      </c>
      <c r="E8" t="s">
        <v>1</v>
      </c>
      <c r="F8" t="s">
        <v>0</v>
      </c>
      <c r="G8" s="9" t="s">
        <v>47</v>
      </c>
      <c r="H8" t="s">
        <v>2</v>
      </c>
      <c r="I8" t="s">
        <v>38</v>
      </c>
      <c r="J8" s="9" t="s">
        <v>39</v>
      </c>
    </row>
    <row r="9" spans="1:11">
      <c r="A9" t="s">
        <v>48</v>
      </c>
      <c r="F9" s="1">
        <v>4995</v>
      </c>
      <c r="G9">
        <v>1</v>
      </c>
      <c r="H9" s="1">
        <f>F9*G9</f>
        <v>4995</v>
      </c>
      <c r="I9" t="s">
        <v>10</v>
      </c>
    </row>
    <row r="10" spans="1:11">
      <c r="A10" t="s">
        <v>40</v>
      </c>
      <c r="F10" s="1">
        <v>2499</v>
      </c>
      <c r="G10">
        <v>14</v>
      </c>
      <c r="H10" s="1">
        <f>F10*G10</f>
        <v>34986</v>
      </c>
      <c r="I10" t="s">
        <v>9</v>
      </c>
      <c r="J10" t="s">
        <v>49</v>
      </c>
    </row>
    <row r="11" spans="1:11">
      <c r="A11" t="s">
        <v>13</v>
      </c>
      <c r="F11" s="1">
        <v>49</v>
      </c>
      <c r="G11">
        <v>10</v>
      </c>
      <c r="H11" s="1">
        <f>F11*G11</f>
        <v>490</v>
      </c>
      <c r="I11" t="s">
        <v>10</v>
      </c>
    </row>
    <row r="12" spans="1:11" ht="15.75" thickBot="1">
      <c r="A12" t="s">
        <v>6</v>
      </c>
      <c r="E12" s="4" t="s">
        <v>15</v>
      </c>
      <c r="F12" s="1">
        <v>99</v>
      </c>
      <c r="G12">
        <v>50</v>
      </c>
      <c r="H12" s="2">
        <f>F12*G12</f>
        <v>4950</v>
      </c>
      <c r="I12" t="s">
        <v>22</v>
      </c>
      <c r="J12" t="s">
        <v>49</v>
      </c>
    </row>
    <row r="13" spans="1:11" ht="15.75" thickTop="1">
      <c r="F13" s="1" t="s">
        <v>2</v>
      </c>
      <c r="H13" s="1">
        <f>SUM(H9:H12)</f>
        <v>45421</v>
      </c>
    </row>
    <row r="14" spans="1:11">
      <c r="A14" t="s">
        <v>6</v>
      </c>
      <c r="E14" t="s">
        <v>16</v>
      </c>
      <c r="F14" s="1">
        <v>89</v>
      </c>
      <c r="G14">
        <v>50</v>
      </c>
      <c r="H14" s="1">
        <f>F14*G14</f>
        <v>4450</v>
      </c>
      <c r="I14" t="s">
        <v>22</v>
      </c>
      <c r="J14" t="s">
        <v>49</v>
      </c>
    </row>
    <row r="15" spans="1:11">
      <c r="A15" t="s">
        <v>6</v>
      </c>
      <c r="E15" t="s">
        <v>17</v>
      </c>
      <c r="F15" s="1">
        <v>69</v>
      </c>
      <c r="G15">
        <v>400</v>
      </c>
      <c r="H15" s="1">
        <f t="shared" ref="H15:H16" si="0">F15*G15</f>
        <v>27600</v>
      </c>
      <c r="I15" t="s">
        <v>22</v>
      </c>
      <c r="J15" t="s">
        <v>49</v>
      </c>
    </row>
    <row r="16" spans="1:11" ht="15.75" thickBot="1">
      <c r="A16" t="s">
        <v>6</v>
      </c>
      <c r="E16" t="s">
        <v>18</v>
      </c>
      <c r="F16" s="1">
        <v>59</v>
      </c>
      <c r="G16">
        <v>500</v>
      </c>
      <c r="H16" s="2">
        <f t="shared" si="0"/>
        <v>29500</v>
      </c>
      <c r="I16" t="s">
        <v>22</v>
      </c>
      <c r="J16" t="s">
        <v>49</v>
      </c>
    </row>
    <row r="17" spans="1:10" ht="15.75" thickTop="1">
      <c r="E17" t="s">
        <v>20</v>
      </c>
      <c r="F17" s="1"/>
      <c r="H17" s="1">
        <f>SUM(H14:H16)</f>
        <v>61550</v>
      </c>
    </row>
    <row r="18" spans="1:10">
      <c r="A18" t="s">
        <v>27</v>
      </c>
      <c r="D18" t="s">
        <v>29</v>
      </c>
      <c r="E18">
        <v>1</v>
      </c>
      <c r="F18" s="1">
        <v>29.99</v>
      </c>
      <c r="H18" s="1">
        <f>E18*F18</f>
        <v>29.99</v>
      </c>
      <c r="I18" t="s">
        <v>22</v>
      </c>
      <c r="J18" t="s">
        <v>49</v>
      </c>
    </row>
    <row r="19" spans="1:10">
      <c r="D19" t="s">
        <v>30</v>
      </c>
      <c r="E19">
        <v>1</v>
      </c>
      <c r="F19" s="1">
        <v>19.989999999999998</v>
      </c>
      <c r="H19" s="1">
        <f t="shared" ref="H19:H21" si="1">E19*F19</f>
        <v>19.989999999999998</v>
      </c>
      <c r="I19" t="s">
        <v>22</v>
      </c>
      <c r="J19" t="s">
        <v>49</v>
      </c>
    </row>
    <row r="20" spans="1:10">
      <c r="D20" t="s">
        <v>31</v>
      </c>
      <c r="E20">
        <v>1</v>
      </c>
      <c r="F20" s="1">
        <v>9.99</v>
      </c>
      <c r="H20" s="1">
        <f t="shared" si="1"/>
        <v>9.99</v>
      </c>
      <c r="I20" t="s">
        <v>22</v>
      </c>
      <c r="J20" t="s">
        <v>49</v>
      </c>
    </row>
    <row r="21" spans="1:10">
      <c r="A21" t="s">
        <v>26</v>
      </c>
      <c r="D21" t="s">
        <v>28</v>
      </c>
      <c r="E21">
        <v>1</v>
      </c>
      <c r="F21" s="1">
        <v>499</v>
      </c>
      <c r="H21" s="1">
        <f t="shared" si="1"/>
        <v>499</v>
      </c>
      <c r="I21" t="s">
        <v>22</v>
      </c>
      <c r="J21" t="s">
        <v>49</v>
      </c>
    </row>
    <row r="22" spans="1:10">
      <c r="A22" t="s">
        <v>54</v>
      </c>
      <c r="F22" s="1"/>
      <c r="H22" s="1"/>
    </row>
    <row r="23" spans="1:10">
      <c r="A23" t="s">
        <v>24</v>
      </c>
      <c r="E23" t="s">
        <v>25</v>
      </c>
      <c r="F23" s="1">
        <v>0.99</v>
      </c>
      <c r="G23">
        <v>1000</v>
      </c>
      <c r="H23" s="1">
        <f>F23*G23</f>
        <v>990</v>
      </c>
      <c r="I23" t="s">
        <v>22</v>
      </c>
      <c r="J23" t="s">
        <v>49</v>
      </c>
    </row>
    <row r="24" spans="1:10" ht="15.75" thickBot="1">
      <c r="A24" t="s">
        <v>32</v>
      </c>
      <c r="F24" s="1"/>
      <c r="H24" s="2"/>
    </row>
    <row r="25" spans="1:10" ht="15.75" thickTop="1">
      <c r="D25" t="s">
        <v>42</v>
      </c>
      <c r="E25" s="1"/>
      <c r="F25" s="1"/>
      <c r="H25" s="11">
        <f>SUM(H17:H24)</f>
        <v>63098.969999999994</v>
      </c>
    </row>
    <row r="26" spans="1:10">
      <c r="D26" t="s">
        <v>55</v>
      </c>
      <c r="F26" s="1"/>
      <c r="H26" s="11">
        <f>H25-H10</f>
        <v>28112.969999999994</v>
      </c>
    </row>
    <row r="27" spans="1:10">
      <c r="D27" t="s">
        <v>56</v>
      </c>
      <c r="F27" s="1"/>
      <c r="H27" s="1">
        <f>H9+H11+H12</f>
        <v>10435</v>
      </c>
    </row>
    <row r="28" spans="1:10">
      <c r="F28" s="1"/>
      <c r="H28" s="1"/>
    </row>
    <row r="29" spans="1:10">
      <c r="A29" s="10" t="s">
        <v>53</v>
      </c>
      <c r="B29" s="10"/>
      <c r="C29" s="10"/>
      <c r="D29" s="10"/>
      <c r="E29" s="10"/>
      <c r="F29" s="10"/>
      <c r="G29" s="10"/>
      <c r="H29" s="10"/>
      <c r="I29" s="10"/>
      <c r="J29" s="10"/>
    </row>
    <row r="30" spans="1:10">
      <c r="A30" s="3" t="s">
        <v>57</v>
      </c>
      <c r="F30" s="1"/>
      <c r="H30" s="1"/>
    </row>
    <row r="31" spans="1:10" ht="23.25">
      <c r="A31" t="s">
        <v>11</v>
      </c>
      <c r="E31" t="s">
        <v>1</v>
      </c>
      <c r="F31" t="s">
        <v>0</v>
      </c>
      <c r="G31" s="9" t="s">
        <v>47</v>
      </c>
      <c r="H31" t="s">
        <v>2</v>
      </c>
      <c r="I31" t="s">
        <v>38</v>
      </c>
      <c r="J31" s="9" t="s">
        <v>39</v>
      </c>
    </row>
    <row r="32" spans="1:10">
      <c r="A32" t="s">
        <v>58</v>
      </c>
      <c r="F32" s="1">
        <v>7995</v>
      </c>
      <c r="G32">
        <v>1</v>
      </c>
      <c r="H32" s="1">
        <f t="shared" ref="H32:H42" si="2">F32*G32</f>
        <v>7995</v>
      </c>
      <c r="I32" t="s">
        <v>10</v>
      </c>
    </row>
    <row r="33" spans="1:11">
      <c r="A33" t="s">
        <v>40</v>
      </c>
      <c r="F33" s="1">
        <v>2499</v>
      </c>
      <c r="G33">
        <v>14</v>
      </c>
      <c r="H33" s="1">
        <f t="shared" si="2"/>
        <v>34986</v>
      </c>
      <c r="I33" t="s">
        <v>9</v>
      </c>
      <c r="J33" t="s">
        <v>49</v>
      </c>
    </row>
    <row r="34" spans="1:11">
      <c r="A34" t="s">
        <v>3</v>
      </c>
      <c r="F34" s="1">
        <v>5999</v>
      </c>
      <c r="G34">
        <v>2</v>
      </c>
      <c r="H34" s="1">
        <f t="shared" si="2"/>
        <v>11998</v>
      </c>
      <c r="I34" t="s">
        <v>23</v>
      </c>
      <c r="J34" t="s">
        <v>49</v>
      </c>
    </row>
    <row r="35" spans="1:11">
      <c r="A35" t="s">
        <v>41</v>
      </c>
      <c r="F35" s="1">
        <v>5999</v>
      </c>
      <c r="G35">
        <v>1</v>
      </c>
      <c r="H35" s="1">
        <f>F35*G35</f>
        <v>5999</v>
      </c>
      <c r="I35" t="s">
        <v>9</v>
      </c>
      <c r="J35" t="s">
        <v>49</v>
      </c>
    </row>
    <row r="36" spans="1:11">
      <c r="A36" t="s">
        <v>4</v>
      </c>
      <c r="E36" t="s">
        <v>5</v>
      </c>
      <c r="F36" s="1">
        <v>2000</v>
      </c>
      <c r="G36">
        <v>1</v>
      </c>
      <c r="H36" s="1">
        <f t="shared" si="2"/>
        <v>2000</v>
      </c>
      <c r="I36" t="s">
        <v>10</v>
      </c>
    </row>
    <row r="37" spans="1:11">
      <c r="A37" t="s">
        <v>12</v>
      </c>
      <c r="E37" t="s">
        <v>5</v>
      </c>
      <c r="F37" s="1">
        <v>1000</v>
      </c>
      <c r="G37">
        <v>1</v>
      </c>
      <c r="H37" s="1">
        <f t="shared" si="2"/>
        <v>1000</v>
      </c>
      <c r="I37" t="s">
        <v>10</v>
      </c>
    </row>
    <row r="38" spans="1:11">
      <c r="A38" t="s">
        <v>34</v>
      </c>
      <c r="D38" t="s">
        <v>14</v>
      </c>
      <c r="E38" t="s">
        <v>5</v>
      </c>
      <c r="F38" s="1">
        <v>5000</v>
      </c>
      <c r="G38">
        <v>2</v>
      </c>
      <c r="H38" s="1">
        <f t="shared" si="2"/>
        <v>10000</v>
      </c>
      <c r="I38" t="s">
        <v>50</v>
      </c>
      <c r="J38" s="1">
        <v>1000</v>
      </c>
    </row>
    <row r="39" spans="1:11">
      <c r="A39" t="s">
        <v>7</v>
      </c>
      <c r="E39" t="s">
        <v>5</v>
      </c>
      <c r="F39" s="1">
        <v>25000</v>
      </c>
      <c r="G39">
        <v>1</v>
      </c>
      <c r="H39" s="1">
        <f t="shared" si="2"/>
        <v>25000</v>
      </c>
      <c r="I39" t="s">
        <v>51</v>
      </c>
      <c r="J39" s="1">
        <f>H39*20%</f>
        <v>5000</v>
      </c>
    </row>
    <row r="40" spans="1:11">
      <c r="A40" t="s">
        <v>8</v>
      </c>
      <c r="E40" t="s">
        <v>5</v>
      </c>
      <c r="F40" s="1">
        <v>18000</v>
      </c>
      <c r="G40">
        <v>1</v>
      </c>
      <c r="H40" s="8">
        <f t="shared" si="2"/>
        <v>18000</v>
      </c>
      <c r="I40" t="s">
        <v>51</v>
      </c>
      <c r="J40" s="1">
        <f>H40*20%</f>
        <v>3600</v>
      </c>
    </row>
    <row r="41" spans="1:11">
      <c r="A41" t="s">
        <v>33</v>
      </c>
      <c r="E41" t="s">
        <v>5</v>
      </c>
      <c r="F41" s="1">
        <v>18000</v>
      </c>
      <c r="G41">
        <v>1</v>
      </c>
      <c r="H41" s="8">
        <f t="shared" si="2"/>
        <v>18000</v>
      </c>
      <c r="I41" t="s">
        <v>51</v>
      </c>
      <c r="J41" s="1">
        <f>H41*20%</f>
        <v>3600</v>
      </c>
    </row>
    <row r="42" spans="1:11" ht="15.75" thickBot="1">
      <c r="A42" t="s">
        <v>43</v>
      </c>
      <c r="E42" t="s">
        <v>5</v>
      </c>
      <c r="F42" s="1">
        <v>4800</v>
      </c>
      <c r="G42">
        <v>2</v>
      </c>
      <c r="H42" s="2">
        <f t="shared" si="2"/>
        <v>9600</v>
      </c>
      <c r="I42" t="s">
        <v>10</v>
      </c>
      <c r="K42" s="1"/>
    </row>
    <row r="43" spans="1:11" ht="15.75" thickTop="1">
      <c r="D43" t="s">
        <v>59</v>
      </c>
      <c r="F43" s="1"/>
      <c r="H43" s="11">
        <f>SUM(H32:H42)</f>
        <v>144578</v>
      </c>
    </row>
    <row r="44" spans="1:11">
      <c r="D44" t="s">
        <v>60</v>
      </c>
      <c r="F44" s="1"/>
      <c r="H44" s="11">
        <f>H43-H33-H38-H39-H40-H41-H35+J38+J39+J40+J41+(H34/3)</f>
        <v>49792.333333333336</v>
      </c>
    </row>
    <row r="45" spans="1:11">
      <c r="F45" s="1"/>
      <c r="H45" s="1"/>
    </row>
    <row r="46" spans="1:11">
      <c r="A46" s="10" t="s">
        <v>52</v>
      </c>
      <c r="B46" s="10"/>
      <c r="C46" s="10"/>
      <c r="D46" s="10"/>
      <c r="E46" s="10"/>
      <c r="F46" s="10"/>
      <c r="G46" s="10"/>
      <c r="H46" s="10"/>
      <c r="I46" s="10"/>
      <c r="J46" s="10"/>
    </row>
    <row r="47" spans="1:11">
      <c r="A47" s="10" t="s">
        <v>45</v>
      </c>
      <c r="B47" s="10"/>
      <c r="C47" s="10"/>
      <c r="D47" s="10"/>
      <c r="E47" s="10"/>
      <c r="F47" s="10"/>
      <c r="G47" s="10"/>
      <c r="H47" s="10"/>
      <c r="I47" s="10"/>
      <c r="J47" s="10"/>
    </row>
    <row r="48" spans="1:11" ht="23.25">
      <c r="A48" t="s">
        <v>11</v>
      </c>
      <c r="E48" t="s">
        <v>1</v>
      </c>
      <c r="F48" t="s">
        <v>0</v>
      </c>
      <c r="G48" s="9" t="s">
        <v>47</v>
      </c>
      <c r="H48" t="s">
        <v>2</v>
      </c>
      <c r="I48" t="s">
        <v>38</v>
      </c>
      <c r="J48" s="9" t="s">
        <v>39</v>
      </c>
    </row>
    <row r="49" spans="1:10" ht="15.75" thickBot="1">
      <c r="A49" t="s">
        <v>19</v>
      </c>
      <c r="F49" s="1">
        <v>6995</v>
      </c>
      <c r="G49">
        <v>14</v>
      </c>
      <c r="H49" s="2">
        <f>F49*G49</f>
        <v>97930</v>
      </c>
      <c r="I49" t="s">
        <v>37</v>
      </c>
      <c r="J49" s="1">
        <f>H49*20%</f>
        <v>19586</v>
      </c>
    </row>
    <row r="50" spans="1:10" ht="15.75" thickTop="1">
      <c r="D50" t="s">
        <v>35</v>
      </c>
      <c r="F50" s="1"/>
      <c r="H50" s="11">
        <f>SUM(H49)</f>
        <v>97930</v>
      </c>
    </row>
    <row r="51" spans="1:10">
      <c r="D51" t="s">
        <v>36</v>
      </c>
      <c r="F51" s="1"/>
      <c r="H51" s="11">
        <f>(H50/3)+J49</f>
        <v>52229.333333333328</v>
      </c>
    </row>
    <row r="52" spans="1:10">
      <c r="F52" s="1"/>
    </row>
    <row r="53" spans="1:10">
      <c r="F53" s="1"/>
    </row>
  </sheetData>
  <mergeCells count="8">
    <mergeCell ref="A46:J46"/>
    <mergeCell ref="A47:J47"/>
    <mergeCell ref="A4:J4"/>
    <mergeCell ref="A3:K3"/>
    <mergeCell ref="A2:J2"/>
    <mergeCell ref="A1:J1"/>
    <mergeCell ref="A6:J6"/>
    <mergeCell ref="A29:J29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Northrop Grumman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s817004</dc:creator>
  <cp:lastModifiedBy>s817004</cp:lastModifiedBy>
  <dcterms:created xsi:type="dcterms:W3CDTF">2012-02-16T03:23:35Z</dcterms:created>
  <dcterms:modified xsi:type="dcterms:W3CDTF">2012-02-18T22:04:21Z</dcterms:modified>
</cp:coreProperties>
</file>